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v1703\daa_会計課$\★庶務\01ホームページ_CMS\【令和表記】ホームページ資料\"/>
    </mc:Choice>
  </mc:AlternateContent>
  <bookViews>
    <workbookView xWindow="-255" yWindow="1470" windowWidth="20415" windowHeight="7995" activeTab="1"/>
  </bookViews>
  <sheets>
    <sheet name="例" sheetId="3" r:id="rId1"/>
    <sheet name="入力用" sheetId="2" r:id="rId2"/>
    <sheet name="印刷用" sheetId="1" r:id="rId3"/>
  </sheets>
  <definedNames>
    <definedName name="_xlnm.Print_Area" localSheetId="1">入力用!$A$1:$B$13</definedName>
    <definedName name="_xlnm.Print_Area" localSheetId="0">例!$A$1:$B$9</definedName>
  </definedNames>
  <calcPr calcId="162913"/>
</workbook>
</file>

<file path=xl/calcChain.xml><?xml version="1.0" encoding="utf-8"?>
<calcChain xmlns="http://schemas.openxmlformats.org/spreadsheetml/2006/main">
  <c r="L3" i="1" l="1"/>
  <c r="M8" i="1"/>
  <c r="L19" i="1" l="1"/>
  <c r="G6" i="1" l="1"/>
  <c r="G22" i="1" s="1"/>
  <c r="E13" i="1"/>
  <c r="E29" i="1" s="1"/>
  <c r="F13" i="1"/>
  <c r="F29" i="1" s="1"/>
  <c r="G13" i="1"/>
  <c r="G29" i="1" s="1"/>
  <c r="H13" i="1"/>
  <c r="H29" i="1" s="1"/>
  <c r="I13" i="1"/>
  <c r="I29" i="1" s="1"/>
  <c r="I12" i="1"/>
  <c r="I28" i="1" s="1"/>
  <c r="H12" i="1"/>
  <c r="H28" i="1" s="1"/>
  <c r="G12" i="1"/>
  <c r="G28" i="1" s="1"/>
  <c r="F12" i="1"/>
  <c r="F28" i="1" s="1"/>
  <c r="E12" i="1"/>
  <c r="E28" i="1" s="1"/>
  <c r="F11" i="1"/>
  <c r="F27" i="1" s="1"/>
  <c r="E11" i="1"/>
  <c r="E27" i="1" s="1"/>
  <c r="G11" i="1"/>
  <c r="G27" i="1" s="1"/>
  <c r="H11" i="1"/>
  <c r="H27" i="1" s="1"/>
  <c r="I11" i="1"/>
  <c r="I27" i="1" s="1"/>
  <c r="J13" i="1"/>
  <c r="J29" i="1" s="1"/>
  <c r="K13" i="1"/>
  <c r="K29" i="1" s="1"/>
  <c r="L13" i="1"/>
  <c r="L29" i="1" s="1"/>
  <c r="M13" i="1"/>
  <c r="M29" i="1" s="1"/>
  <c r="N13" i="1"/>
  <c r="N29" i="1" s="1"/>
  <c r="O13" i="1"/>
  <c r="O29" i="1" s="1"/>
  <c r="P13" i="1"/>
  <c r="P29" i="1" s="1"/>
  <c r="Q13" i="1"/>
  <c r="Q29" i="1" s="1"/>
  <c r="R13" i="1"/>
  <c r="R29" i="1" s="1"/>
  <c r="S13" i="1"/>
  <c r="S29" i="1" s="1"/>
  <c r="M12" i="1"/>
  <c r="M28" i="1" s="1"/>
  <c r="L12" i="1"/>
  <c r="L28" i="1" s="1"/>
  <c r="K12" i="1"/>
  <c r="K28" i="1" s="1"/>
  <c r="J12" i="1"/>
  <c r="J28" i="1" s="1"/>
  <c r="N12" i="1"/>
  <c r="N28" i="1" s="1"/>
  <c r="O12" i="1"/>
  <c r="O28" i="1" s="1"/>
  <c r="P12" i="1"/>
  <c r="P28" i="1" s="1"/>
  <c r="Q12" i="1"/>
  <c r="Q28" i="1" s="1"/>
  <c r="R12" i="1"/>
  <c r="R28" i="1" s="1"/>
  <c r="S12" i="1"/>
  <c r="S28" i="1" s="1"/>
  <c r="J11" i="1"/>
  <c r="J27" i="1" s="1"/>
  <c r="K11" i="1"/>
  <c r="K27" i="1" s="1"/>
  <c r="L11" i="1"/>
  <c r="L27" i="1" s="1"/>
  <c r="M11" i="1"/>
  <c r="M27" i="1" s="1"/>
  <c r="N11" i="1"/>
  <c r="N27" i="1" s="1"/>
  <c r="O11" i="1"/>
  <c r="O27" i="1" s="1"/>
  <c r="P11" i="1"/>
  <c r="P27" i="1" s="1"/>
  <c r="Q11" i="1"/>
  <c r="Q27" i="1" s="1"/>
  <c r="R11" i="1"/>
  <c r="R27" i="1" s="1"/>
  <c r="S11" i="1"/>
  <c r="S27" i="1" s="1"/>
  <c r="B10" i="1"/>
  <c r="B26" i="1" s="1"/>
  <c r="M24" i="1"/>
  <c r="H2" i="1"/>
  <c r="H18" i="1" s="1"/>
</calcChain>
</file>

<file path=xl/comments1.xml><?xml version="1.0" encoding="utf-8"?>
<comments xmlns="http://schemas.openxmlformats.org/spreadsheetml/2006/main">
  <authors>
    <author>201102</author>
  </authors>
  <commentList>
    <comment ref="B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市役所:</t>
        </r>
        <r>
          <rPr>
            <sz val="9"/>
            <color indexed="81"/>
            <rFont val="ＭＳ Ｐゴシック"/>
            <family val="3"/>
            <charset val="128"/>
          </rPr>
          <t xml:space="preserve">
プルダウンから選択してください。</t>
        </r>
      </text>
    </comment>
    <comment ref="B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市役所:</t>
        </r>
        <r>
          <rPr>
            <sz val="9"/>
            <color indexed="81"/>
            <rFont val="ＭＳ Ｐゴシック"/>
            <family val="3"/>
            <charset val="128"/>
          </rPr>
          <t xml:space="preserve">
プルダウンから選択してください。</t>
        </r>
      </text>
    </comment>
  </commentList>
</comments>
</file>

<file path=xl/sharedStrings.xml><?xml version="1.0" encoding="utf-8"?>
<sst xmlns="http://schemas.openxmlformats.org/spreadsheetml/2006/main" count="111" uniqueCount="68">
  <si>
    <t>振替税目・科目</t>
    <rPh sb="0" eb="2">
      <t>フリカエ</t>
    </rPh>
    <rPh sb="2" eb="4">
      <t>ゼイモク</t>
    </rPh>
    <rPh sb="5" eb="7">
      <t>カモク</t>
    </rPh>
    <phoneticPr fontId="3"/>
  </si>
  <si>
    <t>後期高齢者医療保険料</t>
    <rPh sb="0" eb="2">
      <t>コウキ</t>
    </rPh>
    <rPh sb="2" eb="5">
      <t>コウレイシャ</t>
    </rPh>
    <rPh sb="5" eb="7">
      <t>イリョウ</t>
    </rPh>
    <rPh sb="7" eb="10">
      <t>ホケンリョウ</t>
    </rPh>
    <phoneticPr fontId="3"/>
  </si>
  <si>
    <t>取扱金融機関（とりまとめ店）</t>
    <rPh sb="0" eb="2">
      <t>トリアツカイ</t>
    </rPh>
    <rPh sb="2" eb="4">
      <t>キンユウ</t>
    </rPh>
    <rPh sb="4" eb="6">
      <t>キカン</t>
    </rPh>
    <rPh sb="12" eb="13">
      <t>ミセ</t>
    </rPh>
    <phoneticPr fontId="3"/>
  </si>
  <si>
    <t>振替日</t>
  </si>
  <si>
    <t>振替日</t>
    <rPh sb="0" eb="2">
      <t>フリカエ</t>
    </rPh>
    <rPh sb="2" eb="3">
      <t>ビ</t>
    </rPh>
    <phoneticPr fontId="3"/>
  </si>
  <si>
    <t>依頼件数</t>
    <rPh sb="0" eb="2">
      <t>イライ</t>
    </rPh>
    <rPh sb="2" eb="4">
      <t>ケンスウ</t>
    </rPh>
    <phoneticPr fontId="3"/>
  </si>
  <si>
    <t>不能件数</t>
    <rPh sb="0" eb="2">
      <t>フノウ</t>
    </rPh>
    <rPh sb="2" eb="4">
      <t>ケンスウ</t>
    </rPh>
    <phoneticPr fontId="3"/>
  </si>
  <si>
    <t>依頼金額</t>
    <rPh sb="0" eb="2">
      <t>イライ</t>
    </rPh>
    <rPh sb="2" eb="4">
      <t>キンガク</t>
    </rPh>
    <phoneticPr fontId="3"/>
  </si>
  <si>
    <t>不能金額</t>
    <rPh sb="0" eb="2">
      <t>フノウ</t>
    </rPh>
    <rPh sb="2" eb="4">
      <t>キンガク</t>
    </rPh>
    <phoneticPr fontId="3"/>
  </si>
  <si>
    <t>送付日</t>
    <rPh sb="0" eb="2">
      <t>ソウフ</t>
    </rPh>
    <rPh sb="2" eb="3">
      <t>ビ</t>
    </rPh>
    <phoneticPr fontId="3"/>
  </si>
  <si>
    <t>取扱金融機関
（取りまとめ店）</t>
  </si>
  <si>
    <t>取扱金融機関
（取りまとめ店）</t>
    <rPh sb="0" eb="2">
      <t>トリアツカイ</t>
    </rPh>
    <rPh sb="2" eb="4">
      <t>キンユウ</t>
    </rPh>
    <rPh sb="4" eb="6">
      <t>キカン</t>
    </rPh>
    <rPh sb="8" eb="9">
      <t>ト</t>
    </rPh>
    <rPh sb="13" eb="14">
      <t>ミセ</t>
    </rPh>
    <phoneticPr fontId="3"/>
  </si>
  <si>
    <t>印</t>
  </si>
  <si>
    <t>印</t>
    <rPh sb="0" eb="1">
      <t>イン</t>
    </rPh>
    <phoneticPr fontId="3"/>
  </si>
  <si>
    <t>口座振替依頼件数・金額(A)</t>
  </si>
  <si>
    <t>口座振替依頼件数・金額(A)</t>
    <rPh sb="0" eb="2">
      <t>コウザ</t>
    </rPh>
    <rPh sb="2" eb="4">
      <t>フリカエ</t>
    </rPh>
    <rPh sb="4" eb="6">
      <t>イライ</t>
    </rPh>
    <rPh sb="6" eb="8">
      <t>ケンスウ</t>
    </rPh>
    <rPh sb="9" eb="11">
      <t>キンガク</t>
    </rPh>
    <phoneticPr fontId="3"/>
  </si>
  <si>
    <t>振替不能件数・金額(B)</t>
  </si>
  <si>
    <t>振替不能件数・金額(B)</t>
    <rPh sb="0" eb="2">
      <t>フリカエ</t>
    </rPh>
    <rPh sb="2" eb="4">
      <t>フノウ</t>
    </rPh>
    <rPh sb="4" eb="6">
      <t>ケンスウ</t>
    </rPh>
    <rPh sb="7" eb="9">
      <t>キンガク</t>
    </rPh>
    <phoneticPr fontId="3"/>
  </si>
  <si>
    <t>口座振替済件数・金額(A-B)</t>
  </si>
  <si>
    <t>口座振替済件数・金額(A-B)</t>
    <rPh sb="0" eb="2">
      <t>コウザ</t>
    </rPh>
    <rPh sb="2" eb="4">
      <t>フリカエ</t>
    </rPh>
    <rPh sb="4" eb="5">
      <t>ズ</t>
    </rPh>
    <rPh sb="5" eb="7">
      <t>ケンスウ</t>
    </rPh>
    <rPh sb="8" eb="10">
      <t>キンガク</t>
    </rPh>
    <phoneticPr fontId="3"/>
  </si>
  <si>
    <t>件数 (件)</t>
  </si>
  <si>
    <t>件数 (件)</t>
    <rPh sb="0" eb="2">
      <t>ケンスウ</t>
    </rPh>
    <rPh sb="4" eb="5">
      <t>ケン</t>
    </rPh>
    <phoneticPr fontId="3"/>
  </si>
  <si>
    <t>金　　額 (円)</t>
  </si>
  <si>
    <t>金　　額 (円)</t>
    <rPh sb="0" eb="1">
      <t>キン</t>
    </rPh>
    <rPh sb="3" eb="4">
      <t>ガク</t>
    </rPh>
    <rPh sb="6" eb="7">
      <t>エン</t>
    </rPh>
    <phoneticPr fontId="3"/>
  </si>
  <si>
    <t>(市提出用）</t>
    <rPh sb="1" eb="2">
      <t>シ</t>
    </rPh>
    <rPh sb="2" eb="5">
      <t>テイシュツヨウ</t>
    </rPh>
    <phoneticPr fontId="3"/>
  </si>
  <si>
    <t>(金融機関控）</t>
    <rPh sb="1" eb="3">
      <t>キンユウ</t>
    </rPh>
    <rPh sb="3" eb="5">
      <t>キカン</t>
    </rPh>
    <rPh sb="5" eb="6">
      <t>ヒカ</t>
    </rPh>
    <phoneticPr fontId="3"/>
  </si>
  <si>
    <r>
      <rPr>
        <sz val="12"/>
        <color theme="1"/>
        <rFont val="ＭＳ Ｐゴシック"/>
        <family val="3"/>
        <charset val="128"/>
        <scheme val="minor"/>
      </rPr>
      <t>小平市</t>
    </r>
    <r>
      <rPr>
        <sz val="11"/>
        <color theme="1"/>
        <rFont val="ＭＳ Ｐゴシック"/>
        <family val="2"/>
        <charset val="128"/>
        <scheme val="minor"/>
      </rPr>
      <t>　御中</t>
    </r>
    <rPh sb="0" eb="3">
      <t>コダイラシ</t>
    </rPh>
    <rPh sb="4" eb="6">
      <t>オンチュウ</t>
    </rPh>
    <phoneticPr fontId="3"/>
  </si>
  <si>
    <r>
      <rPr>
        <sz val="12"/>
        <color theme="1"/>
        <rFont val="ＭＳ Ｐゴシック"/>
        <family val="3"/>
        <charset val="128"/>
        <scheme val="minor"/>
      </rPr>
      <t>小平市</t>
    </r>
    <r>
      <rPr>
        <sz val="11"/>
        <color theme="1"/>
        <rFont val="ＭＳ Ｐゴシック"/>
        <family val="2"/>
        <charset val="128"/>
        <scheme val="minor"/>
      </rPr>
      <t>　御中</t>
    </r>
    <phoneticPr fontId="3"/>
  </si>
  <si>
    <t>入力項目</t>
    <rPh sb="0" eb="2">
      <t>ニュウリョク</t>
    </rPh>
    <rPh sb="2" eb="4">
      <t>コウモク</t>
    </rPh>
    <phoneticPr fontId="3"/>
  </si>
  <si>
    <t>入力欄</t>
    <rPh sb="0" eb="2">
      <t>ニュウリョク</t>
    </rPh>
    <rPh sb="2" eb="3">
      <t>ラン</t>
    </rPh>
    <phoneticPr fontId="3"/>
  </si>
  <si>
    <t>市・都民税</t>
    <rPh sb="0" eb="1">
      <t>シ</t>
    </rPh>
    <rPh sb="2" eb="4">
      <t>トミン</t>
    </rPh>
    <rPh sb="4" eb="5">
      <t>ゼイ</t>
    </rPh>
    <phoneticPr fontId="3"/>
  </si>
  <si>
    <t>軽自動車税</t>
    <rPh sb="0" eb="4">
      <t>ケイジドウシャ</t>
    </rPh>
    <rPh sb="4" eb="5">
      <t>ゼイ</t>
    </rPh>
    <phoneticPr fontId="3"/>
  </si>
  <si>
    <t>固定資産税・都市計画税</t>
    <rPh sb="0" eb="2">
      <t>コテイ</t>
    </rPh>
    <rPh sb="2" eb="5">
      <t>シサンゼイ</t>
    </rPh>
    <rPh sb="6" eb="8">
      <t>トシ</t>
    </rPh>
    <rPh sb="8" eb="10">
      <t>ケイカク</t>
    </rPh>
    <rPh sb="10" eb="11">
      <t>ゼイ</t>
    </rPh>
    <phoneticPr fontId="3"/>
  </si>
  <si>
    <t>国民健康保険税</t>
    <rPh sb="0" eb="2">
      <t>コクミン</t>
    </rPh>
    <rPh sb="2" eb="4">
      <t>ケンコウ</t>
    </rPh>
    <rPh sb="4" eb="6">
      <t>ホケン</t>
    </rPh>
    <rPh sb="6" eb="7">
      <t>ゼイ</t>
    </rPh>
    <phoneticPr fontId="3"/>
  </si>
  <si>
    <t>介護保険料</t>
    <rPh sb="0" eb="2">
      <t>カイゴ</t>
    </rPh>
    <rPh sb="2" eb="5">
      <t>ホケンリョウ</t>
    </rPh>
    <phoneticPr fontId="3"/>
  </si>
  <si>
    <t>保育料</t>
    <rPh sb="0" eb="2">
      <t>ホイク</t>
    </rPh>
    <rPh sb="2" eb="3">
      <t>リョウ</t>
    </rPh>
    <phoneticPr fontId="3"/>
  </si>
  <si>
    <t>学童クラブ費</t>
    <rPh sb="0" eb="2">
      <t>ガクドウ</t>
    </rPh>
    <rPh sb="5" eb="6">
      <t>ヒ</t>
    </rPh>
    <phoneticPr fontId="3"/>
  </si>
  <si>
    <t>みずほ信託銀行　三鷹支店</t>
    <rPh sb="3" eb="5">
      <t>シンタク</t>
    </rPh>
    <rPh sb="5" eb="7">
      <t>ギンコウ</t>
    </rPh>
    <rPh sb="8" eb="10">
      <t>ミタカ</t>
    </rPh>
    <rPh sb="10" eb="12">
      <t>シテン</t>
    </rPh>
    <phoneticPr fontId="3"/>
  </si>
  <si>
    <t>東京スター銀行　小平支店</t>
    <rPh sb="0" eb="2">
      <t>トウキョウ</t>
    </rPh>
    <rPh sb="5" eb="7">
      <t>ギンコウ</t>
    </rPh>
    <rPh sb="8" eb="10">
      <t>コダイラ</t>
    </rPh>
    <rPh sb="10" eb="12">
      <t>シテン</t>
    </rPh>
    <phoneticPr fontId="3"/>
  </si>
  <si>
    <t>八千代銀行　久米川支店</t>
    <rPh sb="0" eb="3">
      <t>ヤチヨ</t>
    </rPh>
    <rPh sb="3" eb="5">
      <t>ギンコウ</t>
    </rPh>
    <rPh sb="6" eb="9">
      <t>クメガワ</t>
    </rPh>
    <rPh sb="9" eb="11">
      <t>シテン</t>
    </rPh>
    <phoneticPr fontId="3"/>
  </si>
  <si>
    <t>青梅信用金庫　小平支店</t>
    <rPh sb="0" eb="2">
      <t>オウメ</t>
    </rPh>
    <rPh sb="2" eb="4">
      <t>シンヨウ</t>
    </rPh>
    <rPh sb="4" eb="6">
      <t>キンコ</t>
    </rPh>
    <rPh sb="7" eb="9">
      <t>コダイラ</t>
    </rPh>
    <rPh sb="9" eb="11">
      <t>シテン</t>
    </rPh>
    <phoneticPr fontId="3"/>
  </si>
  <si>
    <t>多摩信用金庫　小平支店</t>
    <rPh sb="0" eb="2">
      <t>タマ</t>
    </rPh>
    <rPh sb="2" eb="4">
      <t>シンヨウ</t>
    </rPh>
    <rPh sb="4" eb="6">
      <t>キンコ</t>
    </rPh>
    <rPh sb="7" eb="9">
      <t>コダイラ</t>
    </rPh>
    <rPh sb="9" eb="11">
      <t>シテン</t>
    </rPh>
    <phoneticPr fontId="3"/>
  </si>
  <si>
    <t>東京厚生信用組合　小平支店</t>
    <rPh sb="0" eb="2">
      <t>トウキョウ</t>
    </rPh>
    <rPh sb="2" eb="4">
      <t>コウセイ</t>
    </rPh>
    <rPh sb="4" eb="6">
      <t>シンヨウ</t>
    </rPh>
    <rPh sb="6" eb="8">
      <t>クミアイ</t>
    </rPh>
    <rPh sb="9" eb="11">
      <t>コダイラ</t>
    </rPh>
    <rPh sb="11" eb="13">
      <t>シテン</t>
    </rPh>
    <phoneticPr fontId="3"/>
  </si>
  <si>
    <t>中央労働金庫　立川支店</t>
    <rPh sb="0" eb="2">
      <t>チュウオウ</t>
    </rPh>
    <rPh sb="2" eb="4">
      <t>ロウドウ</t>
    </rPh>
    <rPh sb="4" eb="6">
      <t>キンコ</t>
    </rPh>
    <rPh sb="7" eb="9">
      <t>タチカワ</t>
    </rPh>
    <rPh sb="9" eb="11">
      <t>シテン</t>
    </rPh>
    <phoneticPr fontId="3"/>
  </si>
  <si>
    <t>東京むさし農業協同組合　本店</t>
    <rPh sb="0" eb="2">
      <t>トウキョウ</t>
    </rPh>
    <rPh sb="5" eb="7">
      <t>ノウギョウ</t>
    </rPh>
    <rPh sb="7" eb="9">
      <t>キョウドウ</t>
    </rPh>
    <rPh sb="9" eb="11">
      <t>クミアイ</t>
    </rPh>
    <rPh sb="12" eb="14">
      <t>ホンテン</t>
    </rPh>
    <phoneticPr fontId="3"/>
  </si>
  <si>
    <t>りそな銀行　小平支店</t>
    <rPh sb="3" eb="5">
      <t>ギンコウ</t>
    </rPh>
    <rPh sb="6" eb="8">
      <t>コダイラ</t>
    </rPh>
    <rPh sb="8" eb="10">
      <t>シテン</t>
    </rPh>
    <phoneticPr fontId="3"/>
  </si>
  <si>
    <t>みずほ銀行　八坂支店</t>
    <rPh sb="3" eb="5">
      <t>ギンコウ</t>
    </rPh>
    <rPh sb="6" eb="8">
      <t>ヤサカ</t>
    </rPh>
    <rPh sb="8" eb="10">
      <t>シテン</t>
    </rPh>
    <phoneticPr fontId="3"/>
  </si>
  <si>
    <t>三菱東京UFJ銀行　国分寺支店</t>
    <rPh sb="0" eb="2">
      <t>ミツビシ</t>
    </rPh>
    <rPh sb="2" eb="4">
      <t>トウキョウ</t>
    </rPh>
    <rPh sb="7" eb="9">
      <t>ギンコウ</t>
    </rPh>
    <rPh sb="10" eb="13">
      <t>コクブンジ</t>
    </rPh>
    <rPh sb="13" eb="15">
      <t>シテン</t>
    </rPh>
    <phoneticPr fontId="3"/>
  </si>
  <si>
    <t>三井住友銀行　花小金井支店</t>
    <rPh sb="0" eb="4">
      <t>ミツイスミトモ</t>
    </rPh>
    <rPh sb="4" eb="6">
      <t>ギンコウ</t>
    </rPh>
    <rPh sb="7" eb="11">
      <t>ハナコガネイ</t>
    </rPh>
    <rPh sb="11" eb="13">
      <t>シテン</t>
    </rPh>
    <phoneticPr fontId="3"/>
  </si>
  <si>
    <t>埼玉りそな銀行　さいたま営業部</t>
    <rPh sb="0" eb="2">
      <t>サイタマ</t>
    </rPh>
    <rPh sb="5" eb="7">
      <t>ギンコウ</t>
    </rPh>
    <rPh sb="12" eb="14">
      <t>エイギョウ</t>
    </rPh>
    <rPh sb="14" eb="15">
      <t>ブ</t>
    </rPh>
    <phoneticPr fontId="3"/>
  </si>
  <si>
    <t>武蔵野銀行　久米川支店</t>
    <rPh sb="0" eb="3">
      <t>ムサシノ</t>
    </rPh>
    <rPh sb="3" eb="5">
      <t>ギンコウ</t>
    </rPh>
    <rPh sb="6" eb="9">
      <t>クメガワ</t>
    </rPh>
    <rPh sb="9" eb="11">
      <t>シテン</t>
    </rPh>
    <phoneticPr fontId="3"/>
  </si>
  <si>
    <t>東京都民銀行　小平支店</t>
    <rPh sb="0" eb="2">
      <t>トウキョウ</t>
    </rPh>
    <rPh sb="2" eb="4">
      <t>トミン</t>
    </rPh>
    <rPh sb="4" eb="6">
      <t>ギンコウ</t>
    </rPh>
    <rPh sb="7" eb="9">
      <t>コダイラ</t>
    </rPh>
    <rPh sb="9" eb="11">
      <t>シテン</t>
    </rPh>
    <phoneticPr fontId="3"/>
  </si>
  <si>
    <t>山梨中央銀行　小金井支店</t>
    <rPh sb="0" eb="2">
      <t>ヤマナシ</t>
    </rPh>
    <rPh sb="2" eb="4">
      <t>チュウオウ</t>
    </rPh>
    <rPh sb="4" eb="6">
      <t>ギンコウ</t>
    </rPh>
    <rPh sb="7" eb="10">
      <t>コガネイ</t>
    </rPh>
    <rPh sb="10" eb="12">
      <t>シテン</t>
    </rPh>
    <phoneticPr fontId="3"/>
  </si>
  <si>
    <t>三菱UFJ信託銀行　吉祥寺支店</t>
    <rPh sb="0" eb="2">
      <t>ミツビシ</t>
    </rPh>
    <rPh sb="5" eb="7">
      <t>シンタク</t>
    </rPh>
    <rPh sb="7" eb="9">
      <t>ギンコウ</t>
    </rPh>
    <rPh sb="10" eb="13">
      <t>キチジョウジ</t>
    </rPh>
    <rPh sb="13" eb="15">
      <t>シテン</t>
    </rPh>
    <phoneticPr fontId="3"/>
  </si>
  <si>
    <t>三井住友信託銀行　立川支店</t>
    <rPh sb="0" eb="2">
      <t>ミツイ</t>
    </rPh>
    <rPh sb="2" eb="4">
      <t>スミトモ</t>
    </rPh>
    <rPh sb="4" eb="6">
      <t>シンタク</t>
    </rPh>
    <rPh sb="6" eb="8">
      <t>ギンコウ</t>
    </rPh>
    <rPh sb="9" eb="11">
      <t>タチカワ</t>
    </rPh>
    <rPh sb="11" eb="13">
      <t>シテン</t>
    </rPh>
    <phoneticPr fontId="3"/>
  </si>
  <si>
    <t>東和銀行　東久留米中央支店</t>
    <rPh sb="0" eb="2">
      <t>トウワ</t>
    </rPh>
    <rPh sb="2" eb="4">
      <t>ギンコウ</t>
    </rPh>
    <rPh sb="5" eb="9">
      <t>ヒガシクルメ</t>
    </rPh>
    <rPh sb="9" eb="11">
      <t>チュウオウ</t>
    </rPh>
    <rPh sb="11" eb="13">
      <t>シテン</t>
    </rPh>
    <phoneticPr fontId="3"/>
  </si>
  <si>
    <t>西武信用金庫　小平支店</t>
    <rPh sb="0" eb="2">
      <t>セイブ</t>
    </rPh>
    <rPh sb="2" eb="4">
      <t>シンヨウ</t>
    </rPh>
    <rPh sb="4" eb="6">
      <t>キンコ</t>
    </rPh>
    <rPh sb="7" eb="9">
      <t>コダイラ</t>
    </rPh>
    <rPh sb="9" eb="11">
      <t>シテン</t>
    </rPh>
    <phoneticPr fontId="3"/>
  </si>
  <si>
    <t>大東京信用組合　東大和支店</t>
    <rPh sb="0" eb="1">
      <t>ダイ</t>
    </rPh>
    <rPh sb="1" eb="3">
      <t>トウキョウ</t>
    </rPh>
    <rPh sb="3" eb="5">
      <t>シンヨウ</t>
    </rPh>
    <rPh sb="5" eb="7">
      <t>クミアイ</t>
    </rPh>
    <rPh sb="8" eb="11">
      <t>ヒガシヤマト</t>
    </rPh>
    <rPh sb="11" eb="13">
      <t>シテン</t>
    </rPh>
    <phoneticPr fontId="3"/>
  </si>
  <si>
    <t>ハナ信用組合　本部業務部経理課</t>
    <rPh sb="2" eb="4">
      <t>シンヨウ</t>
    </rPh>
    <rPh sb="4" eb="6">
      <t>クミアイ</t>
    </rPh>
    <rPh sb="7" eb="9">
      <t>ホンブ</t>
    </rPh>
    <rPh sb="9" eb="11">
      <t>ギョウム</t>
    </rPh>
    <rPh sb="11" eb="12">
      <t>ブ</t>
    </rPh>
    <rPh sb="12" eb="14">
      <t>ケイリ</t>
    </rPh>
    <rPh sb="14" eb="15">
      <t>カ</t>
    </rPh>
    <phoneticPr fontId="3"/>
  </si>
  <si>
    <t>東京都信用農業協同組合連合会　事務部</t>
    <rPh sb="0" eb="3">
      <t>トウキョウト</t>
    </rPh>
    <rPh sb="3" eb="5">
      <t>シンヨウ</t>
    </rPh>
    <rPh sb="5" eb="7">
      <t>ノウギョウ</t>
    </rPh>
    <rPh sb="7" eb="9">
      <t>キョウドウ</t>
    </rPh>
    <rPh sb="9" eb="11">
      <t>クミアイ</t>
    </rPh>
    <rPh sb="11" eb="14">
      <t>レンゴウカイ</t>
    </rPh>
    <rPh sb="15" eb="17">
      <t>ジム</t>
    </rPh>
    <rPh sb="17" eb="18">
      <t>ブ</t>
    </rPh>
    <phoneticPr fontId="3"/>
  </si>
  <si>
    <t>ゆうちょ銀行　小平店</t>
    <rPh sb="4" eb="6">
      <t>ギンコウ</t>
    </rPh>
    <rPh sb="7" eb="9">
      <t>コダイラ</t>
    </rPh>
    <rPh sb="9" eb="10">
      <t>テン</t>
    </rPh>
    <phoneticPr fontId="3"/>
  </si>
  <si>
    <t>母子等福祉資金</t>
    <rPh sb="0" eb="2">
      <t>ボシ</t>
    </rPh>
    <rPh sb="2" eb="3">
      <t>ナド</t>
    </rPh>
    <rPh sb="3" eb="5">
      <t>フクシ</t>
    </rPh>
    <rPh sb="5" eb="7">
      <t>シキン</t>
    </rPh>
    <phoneticPr fontId="3"/>
  </si>
  <si>
    <t>三菱UFJ銀行　国分寺支店</t>
    <rPh sb="0" eb="2">
      <t>ミツビシ</t>
    </rPh>
    <rPh sb="5" eb="7">
      <t>ギンコウ</t>
    </rPh>
    <rPh sb="8" eb="11">
      <t>コクブンジ</t>
    </rPh>
    <rPh sb="11" eb="13">
      <t>シテン</t>
    </rPh>
    <phoneticPr fontId="3"/>
  </si>
  <si>
    <t>きらぼし銀行　小平支店</t>
    <rPh sb="4" eb="6">
      <t>ギンコウ</t>
    </rPh>
    <rPh sb="7" eb="9">
      <t>コダイラ</t>
    </rPh>
    <rPh sb="9" eb="11">
      <t>シテン</t>
    </rPh>
    <phoneticPr fontId="3"/>
  </si>
  <si>
    <t>※　「入力欄」列の入力終了後、「印刷用」シートの印刷をしてください。</t>
    <rPh sb="3" eb="5">
      <t>ニュウリョク</t>
    </rPh>
    <rPh sb="5" eb="6">
      <t>ラン</t>
    </rPh>
    <rPh sb="7" eb="8">
      <t>レツ</t>
    </rPh>
    <rPh sb="9" eb="11">
      <t>ニュウリョク</t>
    </rPh>
    <rPh sb="11" eb="13">
      <t>シュウリョウ</t>
    </rPh>
    <rPh sb="13" eb="14">
      <t>ゴ</t>
    </rPh>
    <rPh sb="16" eb="19">
      <t>インサツヨウ</t>
    </rPh>
    <rPh sb="24" eb="26">
      <t>インサツ</t>
    </rPh>
    <phoneticPr fontId="3"/>
  </si>
  <si>
    <t>※入力後に「印刷用」シートに数字が反映されていない場合は、数式タブ「計算方法の設定」を自動計算に変更するか、画面左下に表示される「再計算」を押してください。</t>
    <rPh sb="1" eb="3">
      <t>ニュウリョク</t>
    </rPh>
    <rPh sb="3" eb="4">
      <t>ゴ</t>
    </rPh>
    <rPh sb="6" eb="9">
      <t>インサツヨウ</t>
    </rPh>
    <rPh sb="14" eb="16">
      <t>スウジ</t>
    </rPh>
    <rPh sb="17" eb="19">
      <t>ハンエイ</t>
    </rPh>
    <rPh sb="25" eb="27">
      <t>バアイ</t>
    </rPh>
    <rPh sb="29" eb="31">
      <t>スウシキ</t>
    </rPh>
    <rPh sb="34" eb="36">
      <t>ケイサン</t>
    </rPh>
    <rPh sb="36" eb="38">
      <t>ホウホウ</t>
    </rPh>
    <rPh sb="39" eb="41">
      <t>セッテイ</t>
    </rPh>
    <rPh sb="43" eb="45">
      <t>ジドウ</t>
    </rPh>
    <rPh sb="45" eb="47">
      <t>ケイサン</t>
    </rPh>
    <rPh sb="48" eb="50">
      <t>ヘンコウ</t>
    </rPh>
    <rPh sb="54" eb="56">
      <t>ガメン</t>
    </rPh>
    <rPh sb="56" eb="58">
      <t>ヒダリシタ</t>
    </rPh>
    <rPh sb="59" eb="61">
      <t>ヒョウジ</t>
    </rPh>
    <rPh sb="65" eb="68">
      <t>サイケイサン</t>
    </rPh>
    <rPh sb="70" eb="71">
      <t>オ</t>
    </rPh>
    <phoneticPr fontId="3"/>
  </si>
  <si>
    <t>送付日（西暦で入力してください）</t>
    <rPh sb="0" eb="2">
      <t>ソウフ</t>
    </rPh>
    <rPh sb="2" eb="3">
      <t>ビ</t>
    </rPh>
    <rPh sb="4" eb="6">
      <t>セイレキ</t>
    </rPh>
    <rPh sb="7" eb="9">
      <t>ニュウリョク</t>
    </rPh>
    <phoneticPr fontId="3"/>
  </si>
  <si>
    <t>振替日（西暦で入力してください）</t>
    <rPh sb="0" eb="2">
      <t>フリカエ</t>
    </rPh>
    <rPh sb="2" eb="3">
      <t>ビ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</si>
</sst>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gge&quot;年&quot;m&quot;月&quot;d&quot;日&quot;;@"/>
    <numFmt numFmtId="177" formatCode="&quot;令和元年&quot;m&quot;月&quot;d&quot;日&quot;;@"/>
  </numFmts>
  <fonts count="1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i/>
      <sz val="11"/>
      <color theme="1"/>
      <name val="ＭＳ Ｐゴシック"/>
      <family val="3"/>
      <charset val="128"/>
      <scheme val="minor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59999389629810485"/>
        <bgColor indexed="65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vertical="center" wrapText="1"/>
    </xf>
    <xf numFmtId="0" fontId="0" fillId="0" borderId="0" xfId="0" applyAlignment="1"/>
    <xf numFmtId="176" fontId="0" fillId="0" borderId="0" xfId="0" applyNumberFormat="1" applyBorder="1" applyAlignment="1">
      <alignment vertical="center"/>
    </xf>
    <xf numFmtId="0" fontId="0" fillId="0" borderId="0" xfId="0" applyBorder="1">
      <alignment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4" borderId="1" xfId="3" applyFont="1" applyBorder="1" applyAlignment="1">
      <alignment horizontal="center" vertical="center"/>
    </xf>
    <xf numFmtId="0" fontId="2" fillId="2" borderId="1" xfId="1" applyBorder="1" applyAlignment="1">
      <alignment horizontal="center" vertical="center"/>
    </xf>
    <xf numFmtId="0" fontId="7" fillId="3" borderId="1" xfId="2" applyFont="1" applyBorder="1" applyAlignment="1">
      <alignment horizontal="right" vertical="center" shrinkToFit="1"/>
    </xf>
    <xf numFmtId="0" fontId="8" fillId="0" borderId="5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7" fillId="2" borderId="1" xfId="1" applyFont="1" applyBorder="1" applyAlignment="1">
      <alignment horizontal="center" vertical="center"/>
    </xf>
    <xf numFmtId="14" fontId="7" fillId="3" borderId="1" xfId="2" applyNumberFormat="1" applyFont="1" applyBorder="1" applyAlignment="1">
      <alignment horizontal="right" vertical="center" shrinkToFi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  <xf numFmtId="177" fontId="0" fillId="0" borderId="0" xfId="0" applyNumberFormat="1" applyAlignment="1">
      <alignment horizontal="right"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distributed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0" fontId="8" fillId="0" borderId="0" xfId="0" applyFont="1" applyAlignment="1">
      <alignment horizontal="center" vertical="center" shrinkToFit="1"/>
    </xf>
  </cellXfs>
  <cellStyles count="4">
    <cellStyle name="40% - アクセント 5" xfId="3" builtinId="47"/>
    <cellStyle name="60% - アクセント 4" xfId="1" builtinId="44"/>
    <cellStyle name="アクセント 5" xfId="2" builtinId="45"/>
    <cellStyle name="標準" xfId="0" builtinId="0"/>
  </cellStyles>
  <dxfs count="1">
    <dxf>
      <numFmt numFmtId="177" formatCode="&quot;令和元年&quot;m&quot;月&quot;d&quot;日&quot;;@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171450</xdr:colOff>
      <xdr:row>5</xdr:row>
      <xdr:rowOff>38099</xdr:rowOff>
    </xdr:from>
    <xdr:to>
      <xdr:col>21</xdr:col>
      <xdr:colOff>9525</xdr:colOff>
      <xdr:row>5</xdr:row>
      <xdr:rowOff>238124</xdr:rowOff>
    </xdr:to>
    <xdr:sp macro="" textlink="">
      <xdr:nvSpPr>
        <xdr:cNvPr id="2" name="円/楕円 1"/>
        <xdr:cNvSpPr/>
      </xdr:nvSpPr>
      <xdr:spPr>
        <a:xfrm>
          <a:off x="5543550" y="1685924"/>
          <a:ext cx="219075" cy="20002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19</xdr:col>
      <xdr:colOff>171450</xdr:colOff>
      <xdr:row>21</xdr:row>
      <xdr:rowOff>38099</xdr:rowOff>
    </xdr:from>
    <xdr:to>
      <xdr:col>21</xdr:col>
      <xdr:colOff>9525</xdr:colOff>
      <xdr:row>21</xdr:row>
      <xdr:rowOff>238124</xdr:rowOff>
    </xdr:to>
    <xdr:sp macro="" textlink="">
      <xdr:nvSpPr>
        <xdr:cNvPr id="3" name="円/楕円 2"/>
        <xdr:cNvSpPr/>
      </xdr:nvSpPr>
      <xdr:spPr>
        <a:xfrm>
          <a:off x="5543550" y="1685924"/>
          <a:ext cx="219075" cy="20002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kumimoji="1" lang="ja-JP" altLang="en-US" sz="1100"/>
        </a:p>
      </xdr:txBody>
    </xdr:sp>
    <xdr:clientData/>
  </xdr:twoCellAnchor>
  <xdr:oneCellAnchor>
    <xdr:from>
      <xdr:col>0</xdr:col>
      <xdr:colOff>9526</xdr:colOff>
      <xdr:row>15</xdr:row>
      <xdr:rowOff>542924</xdr:rowOff>
    </xdr:from>
    <xdr:ext cx="5953124" cy="275717"/>
    <xdr:sp macro="" textlink="">
      <xdr:nvSpPr>
        <xdr:cNvPr id="4" name="テキスト ボックス 3"/>
        <xdr:cNvSpPr txBox="1"/>
      </xdr:nvSpPr>
      <xdr:spPr>
        <a:xfrm>
          <a:off x="9526" y="4952999"/>
          <a:ext cx="5953124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kumimoji="1" lang="en-US" altLang="ja-JP" sz="1100"/>
            <a:t>----------------------------------------------------------</a:t>
          </a:r>
          <a:r>
            <a:rPr kumimoji="1" lang="ja-JP" altLang="en-US" sz="1100"/>
            <a:t>切  り 取 り 線</a:t>
          </a:r>
          <a:r>
            <a:rPr kumimoji="1" lang="en-US" altLang="ja-JP" sz="1100"/>
            <a:t>----------------------------------------------------------</a:t>
          </a:r>
          <a:endParaRPr kumimoji="1" lang="ja-JP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view="pageBreakPreview" zoomScale="160" zoomScaleNormal="100" zoomScaleSheetLayoutView="160" workbookViewId="0">
      <selection activeCell="B5" sqref="B5"/>
    </sheetView>
  </sheetViews>
  <sheetFormatPr defaultRowHeight="13.5" x14ac:dyDescent="0.15"/>
  <cols>
    <col min="1" max="1" width="25.625" style="1" bestFit="1" customWidth="1"/>
    <col min="2" max="2" width="34.125" style="2" bestFit="1" customWidth="1"/>
    <col min="6" max="6" width="8.375" customWidth="1"/>
    <col min="7" max="7" width="9" hidden="1" customWidth="1"/>
    <col min="8" max="8" width="36.75" hidden="1" customWidth="1"/>
  </cols>
  <sheetData>
    <row r="1" spans="1:8" ht="23.25" customHeight="1" x14ac:dyDescent="0.15">
      <c r="A1" s="10" t="s">
        <v>28</v>
      </c>
      <c r="B1" s="17" t="s">
        <v>29</v>
      </c>
    </row>
    <row r="2" spans="1:8" ht="24.75" customHeight="1" x14ac:dyDescent="0.15">
      <c r="A2" s="9" t="s">
        <v>2</v>
      </c>
      <c r="B2" s="11" t="s">
        <v>45</v>
      </c>
      <c r="G2" t="s">
        <v>30</v>
      </c>
      <c r="H2" s="3" t="s">
        <v>45</v>
      </c>
    </row>
    <row r="3" spans="1:8" ht="24.75" customHeight="1" x14ac:dyDescent="0.15">
      <c r="A3" s="9" t="s">
        <v>0</v>
      </c>
      <c r="B3" s="11" t="s">
        <v>30</v>
      </c>
      <c r="G3" t="s">
        <v>31</v>
      </c>
      <c r="H3" s="3" t="s">
        <v>46</v>
      </c>
    </row>
    <row r="4" spans="1:8" ht="24.75" customHeight="1" x14ac:dyDescent="0.15">
      <c r="A4" s="9" t="s">
        <v>9</v>
      </c>
      <c r="B4" s="18">
        <v>43586</v>
      </c>
      <c r="G4" t="s">
        <v>32</v>
      </c>
      <c r="H4" s="3" t="s">
        <v>47</v>
      </c>
    </row>
    <row r="5" spans="1:8" ht="24.75" customHeight="1" x14ac:dyDescent="0.15">
      <c r="A5" s="9" t="s">
        <v>4</v>
      </c>
      <c r="B5" s="18">
        <v>43589</v>
      </c>
      <c r="G5" t="s">
        <v>33</v>
      </c>
      <c r="H5" s="3" t="s">
        <v>48</v>
      </c>
    </row>
    <row r="6" spans="1:8" ht="24.75" customHeight="1" x14ac:dyDescent="0.15">
      <c r="A6" s="9" t="s">
        <v>5</v>
      </c>
      <c r="B6" s="11">
        <v>99999</v>
      </c>
      <c r="G6" t="s">
        <v>34</v>
      </c>
      <c r="H6" s="3" t="s">
        <v>49</v>
      </c>
    </row>
    <row r="7" spans="1:8" ht="24.75" customHeight="1" x14ac:dyDescent="0.15">
      <c r="A7" s="9" t="s">
        <v>7</v>
      </c>
      <c r="B7" s="11">
        <v>1234567890</v>
      </c>
      <c r="G7" t="s">
        <v>1</v>
      </c>
      <c r="H7" s="3" t="s">
        <v>50</v>
      </c>
    </row>
    <row r="8" spans="1:8" ht="24.75" customHeight="1" x14ac:dyDescent="0.15">
      <c r="A8" s="9" t="s">
        <v>6</v>
      </c>
      <c r="B8" s="11">
        <v>11111</v>
      </c>
      <c r="G8" t="s">
        <v>35</v>
      </c>
      <c r="H8" s="3" t="s">
        <v>51</v>
      </c>
    </row>
    <row r="9" spans="1:8" ht="24.75" customHeight="1" x14ac:dyDescent="0.15">
      <c r="A9" s="9" t="s">
        <v>8</v>
      </c>
      <c r="B9" s="11">
        <v>123456789</v>
      </c>
      <c r="G9" t="s">
        <v>36</v>
      </c>
      <c r="H9" s="3" t="s">
        <v>52</v>
      </c>
    </row>
    <row r="10" spans="1:8" ht="21" customHeight="1" x14ac:dyDescent="0.15">
      <c r="H10" s="3" t="s">
        <v>53</v>
      </c>
    </row>
    <row r="11" spans="1:8" x14ac:dyDescent="0.15">
      <c r="H11" s="3" t="s">
        <v>37</v>
      </c>
    </row>
    <row r="12" spans="1:8" x14ac:dyDescent="0.15">
      <c r="H12" s="3" t="s">
        <v>54</v>
      </c>
    </row>
    <row r="13" spans="1:8" x14ac:dyDescent="0.15">
      <c r="H13" s="3" t="s">
        <v>55</v>
      </c>
    </row>
    <row r="14" spans="1:8" x14ac:dyDescent="0.15">
      <c r="H14" s="3" t="s">
        <v>38</v>
      </c>
    </row>
    <row r="15" spans="1:8" x14ac:dyDescent="0.15">
      <c r="H15" s="3" t="s">
        <v>39</v>
      </c>
    </row>
    <row r="16" spans="1:8" x14ac:dyDescent="0.15">
      <c r="H16" s="3" t="s">
        <v>56</v>
      </c>
    </row>
    <row r="17" spans="8:8" x14ac:dyDescent="0.15">
      <c r="H17" s="3" t="s">
        <v>40</v>
      </c>
    </row>
    <row r="18" spans="8:8" x14ac:dyDescent="0.15">
      <c r="H18" s="3" t="s">
        <v>41</v>
      </c>
    </row>
    <row r="19" spans="8:8" x14ac:dyDescent="0.15">
      <c r="H19" s="3" t="s">
        <v>42</v>
      </c>
    </row>
    <row r="20" spans="8:8" x14ac:dyDescent="0.15">
      <c r="H20" s="3" t="s">
        <v>57</v>
      </c>
    </row>
    <row r="21" spans="8:8" x14ac:dyDescent="0.15">
      <c r="H21" s="3" t="s">
        <v>58</v>
      </c>
    </row>
    <row r="22" spans="8:8" x14ac:dyDescent="0.15">
      <c r="H22" s="3" t="s">
        <v>43</v>
      </c>
    </row>
    <row r="23" spans="8:8" x14ac:dyDescent="0.15">
      <c r="H23" s="3" t="s">
        <v>59</v>
      </c>
    </row>
    <row r="24" spans="8:8" x14ac:dyDescent="0.15">
      <c r="H24" s="3" t="s">
        <v>44</v>
      </c>
    </row>
    <row r="25" spans="8:8" x14ac:dyDescent="0.15">
      <c r="H25" s="3" t="s">
        <v>60</v>
      </c>
    </row>
  </sheetData>
  <phoneticPr fontId="3"/>
  <dataValidations count="2">
    <dataValidation type="list" allowBlank="1" showInputMessage="1" showErrorMessage="1" sqref="B2">
      <formula1>$H$2:$H$86</formula1>
    </dataValidation>
    <dataValidation type="list" allowBlank="1" showInputMessage="1" showErrorMessage="1" sqref="B3">
      <formula1>$G$2:$G$9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25"/>
  <sheetViews>
    <sheetView tabSelected="1" view="pageBreakPreview" zoomScale="160" zoomScaleNormal="100" zoomScaleSheetLayoutView="160" workbookViewId="0">
      <selection activeCell="B6" sqref="B6"/>
    </sheetView>
  </sheetViews>
  <sheetFormatPr defaultRowHeight="13.5" x14ac:dyDescent="0.15"/>
  <cols>
    <col min="1" max="1" width="29.375" style="1" bestFit="1" customWidth="1"/>
    <col min="2" max="2" width="34.125" style="2" bestFit="1" customWidth="1"/>
    <col min="3" max="3" width="15.25" bestFit="1" customWidth="1"/>
    <col min="6" max="6" width="8.375" customWidth="1"/>
    <col min="7" max="7" width="9" hidden="1" customWidth="1"/>
    <col min="8" max="8" width="36.75" hidden="1" customWidth="1"/>
  </cols>
  <sheetData>
    <row r="1" spans="1:8" ht="23.25" customHeight="1" x14ac:dyDescent="0.15">
      <c r="A1" s="10" t="s">
        <v>28</v>
      </c>
      <c r="B1" s="17" t="s">
        <v>29</v>
      </c>
    </row>
    <row r="2" spans="1:8" ht="24.75" customHeight="1" x14ac:dyDescent="0.15">
      <c r="A2" s="9" t="s">
        <v>2</v>
      </c>
      <c r="B2" s="11" t="s">
        <v>45</v>
      </c>
      <c r="G2" t="s">
        <v>30</v>
      </c>
      <c r="H2" s="3" t="s">
        <v>45</v>
      </c>
    </row>
    <row r="3" spans="1:8" ht="24.75" customHeight="1" x14ac:dyDescent="0.15">
      <c r="A3" s="9" t="s">
        <v>0</v>
      </c>
      <c r="B3" s="11" t="s">
        <v>30</v>
      </c>
      <c r="G3" t="s">
        <v>31</v>
      </c>
      <c r="H3" s="3" t="s">
        <v>46</v>
      </c>
    </row>
    <row r="4" spans="1:8" ht="24.75" customHeight="1" x14ac:dyDescent="0.15">
      <c r="A4" s="9" t="s">
        <v>66</v>
      </c>
      <c r="B4" s="18">
        <v>43687</v>
      </c>
      <c r="G4" t="s">
        <v>32</v>
      </c>
      <c r="H4" s="3" t="s">
        <v>62</v>
      </c>
    </row>
    <row r="5" spans="1:8" ht="24.75" customHeight="1" x14ac:dyDescent="0.15">
      <c r="A5" s="9" t="s">
        <v>67</v>
      </c>
      <c r="B5" s="18">
        <v>43699</v>
      </c>
      <c r="G5" t="s">
        <v>33</v>
      </c>
      <c r="H5" s="3" t="s">
        <v>48</v>
      </c>
    </row>
    <row r="6" spans="1:8" ht="24.75" customHeight="1" x14ac:dyDescent="0.15">
      <c r="A6" s="9" t="s">
        <v>5</v>
      </c>
      <c r="B6" s="11">
        <v>99999</v>
      </c>
      <c r="G6" t="s">
        <v>34</v>
      </c>
      <c r="H6" s="3" t="s">
        <v>49</v>
      </c>
    </row>
    <row r="7" spans="1:8" ht="24.75" customHeight="1" x14ac:dyDescent="0.15">
      <c r="A7" s="9" t="s">
        <v>7</v>
      </c>
      <c r="B7" s="11">
        <v>1234567890</v>
      </c>
      <c r="G7" t="s">
        <v>1</v>
      </c>
      <c r="H7" s="3" t="s">
        <v>50</v>
      </c>
    </row>
    <row r="8" spans="1:8" ht="24.75" customHeight="1" x14ac:dyDescent="0.15">
      <c r="A8" s="9" t="s">
        <v>6</v>
      </c>
      <c r="B8" s="11">
        <v>11111</v>
      </c>
      <c r="G8" t="s">
        <v>35</v>
      </c>
      <c r="H8" s="3" t="s">
        <v>63</v>
      </c>
    </row>
    <row r="9" spans="1:8" ht="24.75" customHeight="1" x14ac:dyDescent="0.15">
      <c r="A9" s="9" t="s">
        <v>8</v>
      </c>
      <c r="B9" s="11">
        <v>123456789</v>
      </c>
      <c r="G9" t="s">
        <v>36</v>
      </c>
      <c r="H9" s="3" t="s">
        <v>52</v>
      </c>
    </row>
    <row r="10" spans="1:8" ht="21" customHeight="1" x14ac:dyDescent="0.15">
      <c r="G10" t="s">
        <v>61</v>
      </c>
      <c r="H10" s="3" t="s">
        <v>53</v>
      </c>
    </row>
    <row r="11" spans="1:8" ht="21" customHeight="1" x14ac:dyDescent="0.15">
      <c r="A11" s="19" t="s">
        <v>64</v>
      </c>
      <c r="B11" s="19"/>
      <c r="H11" s="3" t="s">
        <v>53</v>
      </c>
    </row>
    <row r="12" spans="1:8" ht="21" customHeight="1" x14ac:dyDescent="0.15">
      <c r="A12" s="20" t="s">
        <v>65</v>
      </c>
      <c r="B12" s="20"/>
      <c r="H12" s="3" t="s">
        <v>37</v>
      </c>
    </row>
    <row r="13" spans="1:8" ht="21" customHeight="1" x14ac:dyDescent="0.15">
      <c r="A13" s="20"/>
      <c r="B13" s="20"/>
      <c r="H13" s="3" t="s">
        <v>54</v>
      </c>
    </row>
    <row r="14" spans="1:8" x14ac:dyDescent="0.15">
      <c r="H14" s="3" t="s">
        <v>55</v>
      </c>
    </row>
    <row r="15" spans="1:8" x14ac:dyDescent="0.15">
      <c r="H15" s="3" t="s">
        <v>38</v>
      </c>
    </row>
    <row r="16" spans="1:8" x14ac:dyDescent="0.15">
      <c r="H16" s="3" t="s">
        <v>56</v>
      </c>
    </row>
    <row r="17" spans="8:8" x14ac:dyDescent="0.15">
      <c r="H17" s="3" t="s">
        <v>40</v>
      </c>
    </row>
    <row r="18" spans="8:8" x14ac:dyDescent="0.15">
      <c r="H18" s="3" t="s">
        <v>41</v>
      </c>
    </row>
    <row r="19" spans="8:8" x14ac:dyDescent="0.15">
      <c r="H19" s="3" t="s">
        <v>42</v>
      </c>
    </row>
    <row r="20" spans="8:8" x14ac:dyDescent="0.15">
      <c r="H20" s="3" t="s">
        <v>57</v>
      </c>
    </row>
    <row r="21" spans="8:8" x14ac:dyDescent="0.15">
      <c r="H21" s="3" t="s">
        <v>58</v>
      </c>
    </row>
    <row r="22" spans="8:8" x14ac:dyDescent="0.15">
      <c r="H22" s="3" t="s">
        <v>43</v>
      </c>
    </row>
    <row r="23" spans="8:8" x14ac:dyDescent="0.15">
      <c r="H23" s="3" t="s">
        <v>59</v>
      </c>
    </row>
    <row r="24" spans="8:8" x14ac:dyDescent="0.15">
      <c r="H24" s="3" t="s">
        <v>44</v>
      </c>
    </row>
    <row r="25" spans="8:8" x14ac:dyDescent="0.15">
      <c r="H25" s="3" t="s">
        <v>60</v>
      </c>
    </row>
  </sheetData>
  <mergeCells count="2">
    <mergeCell ref="A11:B11"/>
    <mergeCell ref="A12:B13"/>
  </mergeCells>
  <phoneticPr fontId="3"/>
  <conditionalFormatting sqref="B4">
    <cfRule type="cellIs" dxfId="0" priority="1" operator="between">
      <formula>2019/5/1</formula>
      <formula>2019/12/31</formula>
    </cfRule>
  </conditionalFormatting>
  <dataValidations count="2">
    <dataValidation type="list" allowBlank="1" showInputMessage="1" showErrorMessage="1" sqref="B3">
      <formula1>$G$2:$G$10</formula1>
    </dataValidation>
    <dataValidation type="list" allowBlank="1" showInputMessage="1" showErrorMessage="1" sqref="B2">
      <formula1>$H$2:$H$86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cellComments="asDisplayed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31"/>
  <sheetViews>
    <sheetView view="pageLayout" zoomScaleNormal="100" workbookViewId="0">
      <selection activeCell="M8" sqref="M8:S8"/>
    </sheetView>
  </sheetViews>
  <sheetFormatPr defaultRowHeight="13.5" x14ac:dyDescent="0.15"/>
  <cols>
    <col min="1" max="1" width="7.375" customWidth="1"/>
    <col min="5" max="23" width="2.75" customWidth="1"/>
  </cols>
  <sheetData>
    <row r="1" spans="2:22" ht="21.75" customHeight="1" x14ac:dyDescent="0.15"/>
    <row r="2" spans="2:22" ht="21.75" customHeight="1" x14ac:dyDescent="0.15">
      <c r="H2" s="7" t="str">
        <f>CONCATENATE("小平市",入力用!B3,"口座振替納入済通知書")</f>
        <v>小平市市・都民税口座振替納入済通知書</v>
      </c>
    </row>
    <row r="3" spans="2:22" ht="21.75" customHeight="1" x14ac:dyDescent="0.15">
      <c r="L3" s="21" t="str">
        <f>"令和"&amp;IF(YEAR(入力用!B4)-2018=1,"元",YEAR(入力用!B4)-2018)&amp;"年"&amp;MONTH(入力用!B4)&amp;"月"&amp;DAY(入力用!B4)&amp;"日"</f>
        <v>令和元年8月10日</v>
      </c>
      <c r="M3" s="21"/>
      <c r="N3" s="21"/>
      <c r="O3" s="21"/>
      <c r="P3" s="21"/>
      <c r="Q3" s="21"/>
      <c r="R3" s="21"/>
      <c r="S3" s="21"/>
      <c r="T3" s="21"/>
    </row>
    <row r="4" spans="2:22" ht="21.75" customHeight="1" x14ac:dyDescent="0.15">
      <c r="B4" s="8" t="s">
        <v>26</v>
      </c>
    </row>
    <row r="5" spans="2:22" ht="42.75" customHeight="1" x14ac:dyDescent="0.15">
      <c r="F5" s="22" t="s">
        <v>11</v>
      </c>
      <c r="G5" s="22"/>
      <c r="H5" s="22"/>
      <c r="I5" s="22"/>
      <c r="J5" s="22"/>
      <c r="K5" s="22"/>
      <c r="L5" s="4"/>
    </row>
    <row r="6" spans="2:22" ht="21.75" customHeight="1" x14ac:dyDescent="0.15">
      <c r="G6" s="27" t="str">
        <f>入力用!B2</f>
        <v>りそな銀行　小平支店</v>
      </c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t="s">
        <v>13</v>
      </c>
    </row>
    <row r="7" spans="2:22" ht="21.75" customHeight="1" x14ac:dyDescent="0.15"/>
    <row r="8" spans="2:22" ht="21.75" customHeight="1" x14ac:dyDescent="0.15">
      <c r="I8" s="23" t="s">
        <v>4</v>
      </c>
      <c r="J8" s="23"/>
      <c r="K8" s="23"/>
      <c r="L8" s="23"/>
      <c r="M8" s="26" t="str">
        <f>"令和"&amp;IF(YEAR(入力用!B5)-2018=1,"元",YEAR(入力用!B5)-2018)&amp;"年"&amp;MONTH(入力用!B5)&amp;"月"&amp;DAY(入力用!B5)&amp;"日"</f>
        <v>令和元年8月22日</v>
      </c>
      <c r="N8" s="26"/>
      <c r="O8" s="26"/>
      <c r="P8" s="26"/>
      <c r="Q8" s="26"/>
      <c r="R8" s="26"/>
      <c r="S8" s="26"/>
      <c r="T8" s="5"/>
      <c r="U8" s="5"/>
      <c r="V8" s="5"/>
    </row>
    <row r="9" spans="2:22" ht="21.75" customHeight="1" x14ac:dyDescent="0.15">
      <c r="C9" s="6"/>
      <c r="D9" s="6"/>
    </row>
    <row r="10" spans="2:22" ht="21.75" customHeight="1" x14ac:dyDescent="0.15">
      <c r="B10" s="25" t="str">
        <f>入力用!B3</f>
        <v>市・都民税</v>
      </c>
      <c r="C10" s="25"/>
      <c r="D10" s="25"/>
      <c r="E10" s="24" t="s">
        <v>21</v>
      </c>
      <c r="F10" s="25"/>
      <c r="G10" s="25"/>
      <c r="H10" s="25"/>
      <c r="I10" s="25"/>
      <c r="J10" s="25" t="s">
        <v>23</v>
      </c>
      <c r="K10" s="25"/>
      <c r="L10" s="25"/>
      <c r="M10" s="25"/>
      <c r="N10" s="25"/>
      <c r="O10" s="25"/>
      <c r="P10" s="25"/>
      <c r="Q10" s="25"/>
      <c r="R10" s="25"/>
      <c r="S10" s="25"/>
    </row>
    <row r="11" spans="2:22" ht="21.75" customHeight="1" x14ac:dyDescent="0.15">
      <c r="B11" s="25" t="s">
        <v>15</v>
      </c>
      <c r="C11" s="25"/>
      <c r="D11" s="25"/>
      <c r="E11" s="12" t="str">
        <f>IF(入力用!B6&lt;10000,"",MID(RIGHT(入力用!B6,5),1,1))</f>
        <v>9</v>
      </c>
      <c r="F11" s="13" t="str">
        <f>IF(入力用!B6&lt;1000,"",MID(RIGHT(入力用!B6,4),1,1))</f>
        <v>9</v>
      </c>
      <c r="G11" s="14" t="str">
        <f>IF(入力用!B6&lt;100,"",MID(RIGHT(入力用!B6,3),1,1))</f>
        <v>9</v>
      </c>
      <c r="H11" s="15" t="str">
        <f>IF(入力用!B6&lt;10,"",MID(RIGHT(入力用!B6,2),1,1))</f>
        <v>9</v>
      </c>
      <c r="I11" s="13" t="str">
        <f>IF(入力用!B6&lt;1,"",MID(RIGHT(入力用!B6,1),1,1))</f>
        <v>9</v>
      </c>
      <c r="J11" s="16" t="str">
        <f>IF(入力用!B7&lt;1000000000,"",MID(RIGHT(入力用!B7,10),1,1))</f>
        <v>1</v>
      </c>
      <c r="K11" s="14" t="str">
        <f>IF(入力用!B7&lt;100000000,"",MID(RIGHT(入力用!B7,9),1,1))</f>
        <v>2</v>
      </c>
      <c r="L11" s="15" t="str">
        <f>IF(入力用!B7&lt;10000000,"",MID(RIGHT(入力用!B7,8),1,1))</f>
        <v>3</v>
      </c>
      <c r="M11" s="13" t="str">
        <f>IF(入力用!B7&lt;1000000,"",MID(RIGHT(入力用!B7,7),1,1))</f>
        <v>4</v>
      </c>
      <c r="N11" s="14" t="str">
        <f>IF(入力用!B7&lt;100000,"",MID(RIGHT(入力用!B7,6),1,1))</f>
        <v>5</v>
      </c>
      <c r="O11" s="15" t="str">
        <f>IF(入力用!B7&lt;10000,"",MID(RIGHT(入力用!B7,5),1,1))</f>
        <v>6</v>
      </c>
      <c r="P11" s="13" t="str">
        <f>IF(入力用!B7&lt;1000,"",MID(RIGHT(入力用!B7,4),1,1))</f>
        <v>7</v>
      </c>
      <c r="Q11" s="14" t="str">
        <f>IF(入力用!B7&lt;100,"",MID(RIGHT(入力用!B7,3),1,1))</f>
        <v>8</v>
      </c>
      <c r="R11" s="15" t="str">
        <f>IF(入力用!B7&lt;10,"",MID(RIGHT(入力用!B7,2),1,1))</f>
        <v>9</v>
      </c>
      <c r="S11" s="13" t="str">
        <f>IF(入力用!B7&lt;1,"",MID(RIGHT(入力用!B7,1),1,1))</f>
        <v>0</v>
      </c>
    </row>
    <row r="12" spans="2:22" ht="21.75" customHeight="1" x14ac:dyDescent="0.15">
      <c r="B12" s="25" t="s">
        <v>17</v>
      </c>
      <c r="C12" s="25"/>
      <c r="D12" s="25"/>
      <c r="E12" s="12" t="str">
        <f>IF(入力用!B8&lt;10000,"",MID(RIGHT(入力用!B8,5),1,1))</f>
        <v>1</v>
      </c>
      <c r="F12" s="13" t="str">
        <f>IF(入力用!B8&lt;1000,"",MID(RIGHT(入力用!B8,4),1,1))</f>
        <v>1</v>
      </c>
      <c r="G12" s="14" t="str">
        <f>IF(入力用!B8&lt;100,"",MID(RIGHT(入力用!B8,3),1,1))</f>
        <v>1</v>
      </c>
      <c r="H12" s="15" t="str">
        <f>IF(入力用!B8&lt;10,"",MID(RIGHT(入力用!B8,2),1,1))</f>
        <v>1</v>
      </c>
      <c r="I12" s="13" t="str">
        <f>IF(入力用!B8&lt;1,"",MID(RIGHT(入力用!B8,1),1,1))</f>
        <v>1</v>
      </c>
      <c r="J12" s="16" t="str">
        <f>IF(入力用!B9&lt;1000000000,"",MID(RIGHT(入力用!B9,10),1,1))</f>
        <v/>
      </c>
      <c r="K12" s="14" t="str">
        <f>IF(入力用!B9&lt;100000000,"",MID(RIGHT(入力用!B9,9),1,1))</f>
        <v>1</v>
      </c>
      <c r="L12" s="15" t="str">
        <f>IF(入力用!B9&lt;10000000,"",MID(RIGHT(入力用!B9,8),1,1))</f>
        <v>2</v>
      </c>
      <c r="M12" s="13" t="str">
        <f>IF(入力用!B9&lt;1000000,"",MID(RIGHT(入力用!B9,7),1,1))</f>
        <v>3</v>
      </c>
      <c r="N12" s="14" t="str">
        <f>IF(入力用!B9&lt;100000,"",MID(RIGHT(入力用!B9,6),1,1))</f>
        <v>4</v>
      </c>
      <c r="O12" s="15" t="str">
        <f>IF(入力用!B9&lt;10000,"",MID(RIGHT(入力用!B9,5),1,1))</f>
        <v>5</v>
      </c>
      <c r="P12" s="13" t="str">
        <f>IF(入力用!B9&lt;1000,"",MID(RIGHT(入力用!B9,4),1,1))</f>
        <v>6</v>
      </c>
      <c r="Q12" s="14" t="str">
        <f>IF(入力用!B9&lt;100,"",MID(RIGHT(入力用!B9,3),1,1))</f>
        <v>7</v>
      </c>
      <c r="R12" s="15" t="str">
        <f>IF(入力用!B9&lt;10,"",MID(RIGHT(入力用!B9,2),1,1))</f>
        <v>8</v>
      </c>
      <c r="S12" s="13" t="str">
        <f>IF(入力用!B9&lt;1,"",MID(RIGHT(入力用!B9,1),1,1))</f>
        <v>9</v>
      </c>
    </row>
    <row r="13" spans="2:22" ht="21.75" customHeight="1" x14ac:dyDescent="0.15">
      <c r="B13" s="25" t="s">
        <v>19</v>
      </c>
      <c r="C13" s="25"/>
      <c r="D13" s="25"/>
      <c r="E13" s="12" t="str">
        <f>IF((入力用!B6-入力用!B8)&lt;10000,"",MID(RIGHT((入力用!B6-入力用!B8),5),1,1))</f>
        <v>8</v>
      </c>
      <c r="F13" s="13" t="str">
        <f>IF((入力用!B6-入力用!B8)&lt;1000,"",MID(RIGHT((入力用!B6-入力用!B8),4),1,1))</f>
        <v>8</v>
      </c>
      <c r="G13" s="14" t="str">
        <f>IF((入力用!B6-入力用!B8)&lt;100,"",MID(RIGHT((入力用!B6-入力用!B8),3),1,1))</f>
        <v>8</v>
      </c>
      <c r="H13" s="15" t="str">
        <f>IF((入力用!B6-入力用!B8)&lt;10,"",MID(RIGHT((入力用!B6-入力用!B8),2),1,1))</f>
        <v>8</v>
      </c>
      <c r="I13" s="13" t="str">
        <f>IF((入力用!B6-入力用!B8)&lt;1,"",MID(RIGHT((入力用!B6-入力用!B8),1),1,1))</f>
        <v>8</v>
      </c>
      <c r="J13" s="16" t="str">
        <f>IF((入力用!B7-入力用!B9)&lt;1000000000,"",MID(RIGHT((入力用!B7-入力用!B9),10),1,1))</f>
        <v>1</v>
      </c>
      <c r="K13" s="14" t="str">
        <f>IF((入力用!B7-入力用!B9)&lt;100000000,"",MID(RIGHT((入力用!B7-入力用!B9),9),1,1))</f>
        <v>1</v>
      </c>
      <c r="L13" s="15" t="str">
        <f>IF((入力用!B7-入力用!B9)&lt;10000000,"",MID(RIGHT((入力用!B7-入力用!B9),8),1,1))</f>
        <v>1</v>
      </c>
      <c r="M13" s="13" t="str">
        <f>IF((入力用!B7-入力用!B9)&lt;1000000,"",MID(RIGHT((入力用!B7-入力用!B9),7),1,1))</f>
        <v>1</v>
      </c>
      <c r="N13" s="14" t="str">
        <f>IF((入力用!B7-入力用!B9)&lt;100000,"",MID(RIGHT((入力用!B7-入力用!B9),6),1,1))</f>
        <v>1</v>
      </c>
      <c r="O13" s="15" t="str">
        <f>IF((入力用!B7-入力用!B9)&lt;10000,"",MID(RIGHT((入力用!B7-入力用!B9),5),1,1))</f>
        <v>1</v>
      </c>
      <c r="P13" s="13" t="str">
        <f>IF((入力用!B7-入力用!B9)&lt;1000,"",MID(RIGHT((入力用!B7-入力用!B9),4),1,1))</f>
        <v>1</v>
      </c>
      <c r="Q13" s="14" t="str">
        <f>IF((入力用!B7-入力用!B9)&lt;100,"",MID(RIGHT((入力用!B7-入力用!B9),3),1,1))</f>
        <v>1</v>
      </c>
      <c r="R13" s="15" t="str">
        <f>IF((入力用!B7-入力用!B9)&lt;10,"",MID(RIGHT((入力用!B7-入力用!B9),2),1,1))</f>
        <v>0</v>
      </c>
      <c r="S13" s="13" t="str">
        <f>IF((入力用!B7-入力用!B9)&lt;1,"",MID(RIGHT((入力用!B7-入力用!B9),1),1,1))</f>
        <v>1</v>
      </c>
    </row>
    <row r="14" spans="2:22" ht="21.75" customHeight="1" x14ac:dyDescent="0.15">
      <c r="P14" t="s">
        <v>24</v>
      </c>
    </row>
    <row r="15" spans="2:22" ht="21.75" customHeight="1" x14ac:dyDescent="0.15"/>
    <row r="16" spans="2:22" ht="114" customHeight="1" x14ac:dyDescent="0.15"/>
    <row r="17" spans="2:22" ht="21.75" customHeight="1" x14ac:dyDescent="0.15"/>
    <row r="18" spans="2:22" ht="21.75" customHeight="1" x14ac:dyDescent="0.15">
      <c r="H18" s="7" t="str">
        <f>H2</f>
        <v>小平市市・都民税口座振替納入済通知書</v>
      </c>
    </row>
    <row r="19" spans="2:22" ht="21.75" customHeight="1" x14ac:dyDescent="0.15">
      <c r="L19" s="21" t="str">
        <f>L3</f>
        <v>令和元年8月10日</v>
      </c>
      <c r="M19" s="21"/>
      <c r="N19" s="21"/>
      <c r="O19" s="21"/>
      <c r="P19" s="21"/>
      <c r="Q19" s="21"/>
      <c r="R19" s="21"/>
      <c r="S19" s="21"/>
      <c r="T19" s="21"/>
    </row>
    <row r="20" spans="2:22" ht="21.75" customHeight="1" x14ac:dyDescent="0.15">
      <c r="B20" s="8" t="s">
        <v>27</v>
      </c>
    </row>
    <row r="21" spans="2:22" ht="42.75" customHeight="1" x14ac:dyDescent="0.15">
      <c r="F21" s="22" t="s">
        <v>10</v>
      </c>
      <c r="G21" s="22"/>
      <c r="H21" s="22"/>
      <c r="I21" s="22"/>
      <c r="J21" s="22"/>
      <c r="K21" s="22"/>
      <c r="L21" s="4"/>
    </row>
    <row r="22" spans="2:22" ht="21.75" customHeight="1" x14ac:dyDescent="0.15">
      <c r="G22" s="27" t="str">
        <f>G6</f>
        <v>りそな銀行　小平支店</v>
      </c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t="s">
        <v>12</v>
      </c>
    </row>
    <row r="23" spans="2:22" ht="21.75" customHeight="1" x14ac:dyDescent="0.15"/>
    <row r="24" spans="2:22" ht="21.75" customHeight="1" x14ac:dyDescent="0.15">
      <c r="I24" s="23" t="s">
        <v>3</v>
      </c>
      <c r="J24" s="23"/>
      <c r="K24" s="23"/>
      <c r="L24" s="23"/>
      <c r="M24" s="26" t="str">
        <f>M8</f>
        <v>令和元年8月22日</v>
      </c>
      <c r="N24" s="26"/>
      <c r="O24" s="26"/>
      <c r="P24" s="26"/>
      <c r="Q24" s="26"/>
      <c r="R24" s="26"/>
      <c r="S24" s="26"/>
      <c r="T24" s="5"/>
      <c r="U24" s="5"/>
      <c r="V24" s="5"/>
    </row>
    <row r="25" spans="2:22" ht="21.75" customHeight="1" x14ac:dyDescent="0.15">
      <c r="C25" s="6"/>
      <c r="D25" s="6"/>
    </row>
    <row r="26" spans="2:22" ht="21.75" customHeight="1" x14ac:dyDescent="0.15">
      <c r="B26" s="25" t="str">
        <f>B10</f>
        <v>市・都民税</v>
      </c>
      <c r="C26" s="25"/>
      <c r="D26" s="25"/>
      <c r="E26" s="24" t="s">
        <v>20</v>
      </c>
      <c r="F26" s="25"/>
      <c r="G26" s="25"/>
      <c r="H26" s="25"/>
      <c r="I26" s="25"/>
      <c r="J26" s="25" t="s">
        <v>22</v>
      </c>
      <c r="K26" s="25"/>
      <c r="L26" s="25"/>
      <c r="M26" s="25"/>
      <c r="N26" s="25"/>
      <c r="O26" s="25"/>
      <c r="P26" s="25"/>
      <c r="Q26" s="25"/>
      <c r="R26" s="25"/>
      <c r="S26" s="25"/>
    </row>
    <row r="27" spans="2:22" ht="21.75" customHeight="1" x14ac:dyDescent="0.15">
      <c r="B27" s="25" t="s">
        <v>14</v>
      </c>
      <c r="C27" s="25"/>
      <c r="D27" s="25"/>
      <c r="E27" s="12" t="str">
        <f t="shared" ref="E27:R27" si="0">E11</f>
        <v>9</v>
      </c>
      <c r="F27" s="13" t="str">
        <f t="shared" si="0"/>
        <v>9</v>
      </c>
      <c r="G27" s="14" t="str">
        <f t="shared" si="0"/>
        <v>9</v>
      </c>
      <c r="H27" s="15" t="str">
        <f t="shared" si="0"/>
        <v>9</v>
      </c>
      <c r="I27" s="13" t="str">
        <f t="shared" si="0"/>
        <v>9</v>
      </c>
      <c r="J27" s="16" t="str">
        <f t="shared" si="0"/>
        <v>1</v>
      </c>
      <c r="K27" s="14" t="str">
        <f t="shared" si="0"/>
        <v>2</v>
      </c>
      <c r="L27" s="15" t="str">
        <f t="shared" si="0"/>
        <v>3</v>
      </c>
      <c r="M27" s="13" t="str">
        <f t="shared" si="0"/>
        <v>4</v>
      </c>
      <c r="N27" s="14" t="str">
        <f t="shared" si="0"/>
        <v>5</v>
      </c>
      <c r="O27" s="15" t="str">
        <f t="shared" si="0"/>
        <v>6</v>
      </c>
      <c r="P27" s="13" t="str">
        <f t="shared" si="0"/>
        <v>7</v>
      </c>
      <c r="Q27" s="14" t="str">
        <f t="shared" si="0"/>
        <v>8</v>
      </c>
      <c r="R27" s="15" t="str">
        <f t="shared" si="0"/>
        <v>9</v>
      </c>
      <c r="S27" s="13" t="str">
        <f>S11</f>
        <v>0</v>
      </c>
    </row>
    <row r="28" spans="2:22" ht="21.75" customHeight="1" x14ac:dyDescent="0.15">
      <c r="B28" s="25" t="s">
        <v>16</v>
      </c>
      <c r="C28" s="25"/>
      <c r="D28" s="25"/>
      <c r="E28" s="12" t="str">
        <f t="shared" ref="E28:S28" si="1">E12</f>
        <v>1</v>
      </c>
      <c r="F28" s="13" t="str">
        <f t="shared" si="1"/>
        <v>1</v>
      </c>
      <c r="G28" s="14" t="str">
        <f t="shared" si="1"/>
        <v>1</v>
      </c>
      <c r="H28" s="15" t="str">
        <f t="shared" si="1"/>
        <v>1</v>
      </c>
      <c r="I28" s="13" t="str">
        <f t="shared" si="1"/>
        <v>1</v>
      </c>
      <c r="J28" s="16" t="str">
        <f t="shared" si="1"/>
        <v/>
      </c>
      <c r="K28" s="14" t="str">
        <f t="shared" si="1"/>
        <v>1</v>
      </c>
      <c r="L28" s="15" t="str">
        <f t="shared" si="1"/>
        <v>2</v>
      </c>
      <c r="M28" s="13" t="str">
        <f t="shared" si="1"/>
        <v>3</v>
      </c>
      <c r="N28" s="14" t="str">
        <f t="shared" si="1"/>
        <v>4</v>
      </c>
      <c r="O28" s="15" t="str">
        <f t="shared" si="1"/>
        <v>5</v>
      </c>
      <c r="P28" s="13" t="str">
        <f t="shared" si="1"/>
        <v>6</v>
      </c>
      <c r="Q28" s="14" t="str">
        <f t="shared" si="1"/>
        <v>7</v>
      </c>
      <c r="R28" s="15" t="str">
        <f t="shared" si="1"/>
        <v>8</v>
      </c>
      <c r="S28" s="13" t="str">
        <f t="shared" si="1"/>
        <v>9</v>
      </c>
    </row>
    <row r="29" spans="2:22" ht="21.75" customHeight="1" x14ac:dyDescent="0.15">
      <c r="B29" s="25" t="s">
        <v>18</v>
      </c>
      <c r="C29" s="25"/>
      <c r="D29" s="25"/>
      <c r="E29" s="12" t="str">
        <f t="shared" ref="E29:S29" si="2">E13</f>
        <v>8</v>
      </c>
      <c r="F29" s="13" t="str">
        <f t="shared" si="2"/>
        <v>8</v>
      </c>
      <c r="G29" s="14" t="str">
        <f t="shared" si="2"/>
        <v>8</v>
      </c>
      <c r="H29" s="15" t="str">
        <f t="shared" si="2"/>
        <v>8</v>
      </c>
      <c r="I29" s="13" t="str">
        <f t="shared" si="2"/>
        <v>8</v>
      </c>
      <c r="J29" s="16" t="str">
        <f t="shared" si="2"/>
        <v>1</v>
      </c>
      <c r="K29" s="14" t="str">
        <f t="shared" si="2"/>
        <v>1</v>
      </c>
      <c r="L29" s="15" t="str">
        <f t="shared" si="2"/>
        <v>1</v>
      </c>
      <c r="M29" s="13" t="str">
        <f t="shared" si="2"/>
        <v>1</v>
      </c>
      <c r="N29" s="14" t="str">
        <f t="shared" si="2"/>
        <v>1</v>
      </c>
      <c r="O29" s="15" t="str">
        <f t="shared" si="2"/>
        <v>1</v>
      </c>
      <c r="P29" s="13" t="str">
        <f t="shared" si="2"/>
        <v>1</v>
      </c>
      <c r="Q29" s="14" t="str">
        <f t="shared" si="2"/>
        <v>1</v>
      </c>
      <c r="R29" s="15" t="str">
        <f t="shared" si="2"/>
        <v>0</v>
      </c>
      <c r="S29" s="13" t="str">
        <f t="shared" si="2"/>
        <v>1</v>
      </c>
    </row>
    <row r="30" spans="2:22" ht="21.75" customHeight="1" x14ac:dyDescent="0.15">
      <c r="P30" t="s">
        <v>25</v>
      </c>
    </row>
    <row r="31" spans="2:22" ht="21.75" customHeight="1" x14ac:dyDescent="0.15"/>
  </sheetData>
  <sheetProtection algorithmName="SHA-512" hashValue="J9LE5fOjF7tPZKBL4OogDSZpEI8fJkzsY7u6/XJnU6NGQycgYo7u3ETt74MvBYiTcEWZoaT4u/x9MVhgzUUrbQ==" saltValue="9cJcLcsLZKvaCFaSW2RZLg==" spinCount="100000" sheet="1" objects="1" scenarios="1" selectLockedCells="1" selectUnlockedCells="1"/>
  <mergeCells count="22">
    <mergeCell ref="B28:D28"/>
    <mergeCell ref="B29:D29"/>
    <mergeCell ref="G6:T6"/>
    <mergeCell ref="G22:T22"/>
    <mergeCell ref="I24:L24"/>
    <mergeCell ref="M24:S24"/>
    <mergeCell ref="B26:D26"/>
    <mergeCell ref="E26:I26"/>
    <mergeCell ref="J26:S26"/>
    <mergeCell ref="B27:D27"/>
    <mergeCell ref="B10:D10"/>
    <mergeCell ref="B11:D11"/>
    <mergeCell ref="B12:D12"/>
    <mergeCell ref="B13:D13"/>
    <mergeCell ref="L19:T19"/>
    <mergeCell ref="F21:K21"/>
    <mergeCell ref="L3:T3"/>
    <mergeCell ref="F5:K5"/>
    <mergeCell ref="I8:L8"/>
    <mergeCell ref="E10:I10"/>
    <mergeCell ref="J10:S10"/>
    <mergeCell ref="M8:S8"/>
  </mergeCells>
  <phoneticPr fontId="3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例</vt:lpstr>
      <vt:lpstr>入力用</vt:lpstr>
      <vt:lpstr>印刷用</vt:lpstr>
      <vt:lpstr>入力用!Print_Area</vt:lpstr>
      <vt:lpstr>例!Print_Area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200821</dc:creator>
  <cp:lastModifiedBy>201627</cp:lastModifiedBy>
  <cp:lastPrinted>2016-07-26T01:27:30Z</cp:lastPrinted>
  <dcterms:created xsi:type="dcterms:W3CDTF">2015-02-20T02:35:42Z</dcterms:created>
  <dcterms:modified xsi:type="dcterms:W3CDTF">2019-06-03T04:39:50Z</dcterms:modified>
</cp:coreProperties>
</file>